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moor\Documents\Codex\2026-09-04\plea\output\banking_project\"/>
    </mc:Choice>
  </mc:AlternateContent>
  <xr:revisionPtr revIDLastSave="0" documentId="13_ncr:1_{FF04D920-5202-4BED-85AD-B90C97079E06}" xr6:coauthVersionLast="47" xr6:coauthVersionMax="47" xr10:uidLastSave="{00000000-0000-0000-0000-000000000000}"/>
  <bookViews>
    <workbookView xWindow="-30828" yWindow="-108" windowWidth="30936" windowHeight="16896" xr2:uid="{F0993A54-84A6-41FC-8120-C5843F498307}"/>
  </bookViews>
  <sheets>
    <sheet name="Analysis" sheetId="2" r:id="rId1"/>
    <sheet name="Data" sheetId="1" r:id="rId2"/>
  </sheets>
  <definedNames>
    <definedName name="_xlnm._FilterDatabase" localSheetId="1" hidden="1">Data!$A$1:$F$61</definedName>
    <definedName name="_xlnm.Print_Area" localSheetId="0">Analysis!$A$1:$G$29,Analysis!$A$33:$G$54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0" i="2" l="1"/>
  <c r="B19" i="2"/>
  <c r="B18" i="2"/>
  <c r="B16" i="2"/>
  <c r="C14" i="2"/>
  <c r="B14" i="2"/>
  <c r="C13" i="2"/>
  <c r="B13" i="2"/>
  <c r="C12" i="2"/>
  <c r="B12" i="2"/>
  <c r="B26" i="2" s="1"/>
  <c r="A29" i="2" s="1"/>
  <c r="B6" i="2"/>
  <c r="B5" i="2"/>
  <c r="B7" i="2" l="1"/>
  <c r="B8" i="2" s="1"/>
  <c r="D14" i="2"/>
  <c r="E14" i="2" s="1"/>
  <c r="B21" i="2"/>
  <c r="D13" i="2"/>
  <c r="E13" i="2" s="1"/>
  <c r="D12" i="2"/>
  <c r="E12" i="2" s="1"/>
  <c r="B17" i="2"/>
  <c r="F14" i="2"/>
  <c r="F12" i="2"/>
  <c r="G14" i="2"/>
  <c r="G13" i="2"/>
  <c r="F13" i="2"/>
  <c r="G12" i="2"/>
</calcChain>
</file>

<file path=xl/sharedStrings.xml><?xml version="1.0" encoding="utf-8"?>
<sst xmlns="http://schemas.openxmlformats.org/spreadsheetml/2006/main" count="62" uniqueCount="59">
  <si>
    <t>Account Balance ($)</t>
  </si>
  <si>
    <t>ATM transactions</t>
  </si>
  <si>
    <t>Other services</t>
  </si>
  <si>
    <t>Debit card</t>
  </si>
  <si>
    <t>Receives interest</t>
  </si>
  <si>
    <t>City</t>
  </si>
  <si>
    <t>Code</t>
  </si>
  <si>
    <t>Meaning</t>
  </si>
  <si>
    <t>debit / interest 0</t>
  </si>
  <si>
    <t>No</t>
  </si>
  <si>
    <t>debit / interest 1</t>
  </si>
  <si>
    <t>Yes</t>
  </si>
  <si>
    <t>city 1</t>
  </si>
  <si>
    <t>Jamestown</t>
  </si>
  <si>
    <t>city 2</t>
  </si>
  <si>
    <t>Houston</t>
  </si>
  <si>
    <t>city 3</t>
  </si>
  <si>
    <t>Dallas</t>
  </si>
  <si>
    <t>city 4</t>
  </si>
  <si>
    <t>San Lucas</t>
  </si>
  <si>
    <t>Questions 9 and 10 calculated in Microsoft Excel</t>
  </si>
  <si>
    <t>Q9 Pearson correlation</t>
  </si>
  <si>
    <t>Correlation coefficient r</t>
  </si>
  <si>
    <t>Number of customers</t>
  </si>
  <si>
    <t>t statistic</t>
  </si>
  <si>
    <t>Two sided p value</t>
  </si>
  <si>
    <t>Q10 Multiple linear regression</t>
  </si>
  <si>
    <t>Term</t>
  </si>
  <si>
    <t>Coefficient</t>
  </si>
  <si>
    <t>Standard error</t>
  </si>
  <si>
    <t>p value</t>
  </si>
  <si>
    <t>95% CI lower</t>
  </si>
  <si>
    <t>95% CI upper</t>
  </si>
  <si>
    <t>Intercept</t>
  </si>
  <si>
    <t>R squared</t>
  </si>
  <si>
    <t>Adjusted R squared</t>
  </si>
  <si>
    <t>Residual standard error</t>
  </si>
  <si>
    <t>F statistic</t>
  </si>
  <si>
    <t>Residual degrees of freedom</t>
  </si>
  <si>
    <t>Model p value</t>
  </si>
  <si>
    <t>Prediction inputs</t>
  </si>
  <si>
    <t>ATM transactions per month</t>
  </si>
  <si>
    <t>Other services used</t>
  </si>
  <si>
    <t>Predicted Account Balance ($)</t>
  </si>
  <si>
    <t>Equation: Balance = intercept + ATM coefficient x ATM + services coefficient x services</t>
  </si>
  <si>
    <t>Statistical analysis | Group 1</t>
  </si>
  <si>
    <t>Member</t>
  </si>
  <si>
    <t>Reg.No.</t>
  </si>
  <si>
    <t>Saif El-Deen Ibrahim abdelslaam</t>
  </si>
  <si>
    <t>25110322</t>
  </si>
  <si>
    <t>Mohamed Ashraf Elsayed</t>
  </si>
  <si>
    <t>25110327</t>
  </si>
  <si>
    <t>Halla Nagi</t>
  </si>
  <si>
    <t>25110505</t>
  </si>
  <si>
    <t>Nourhan Nagi</t>
  </si>
  <si>
    <t>25110504</t>
  </si>
  <si>
    <t>Noor El-Shimi</t>
  </si>
  <si>
    <t>25110311</t>
  </si>
  <si>
    <t>STATISTICAL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</si>
</sst>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FFFFFF"/>
      <name val="Arial"/>
      <family val="2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5171C"/>
        <bgColor indexed="64"/>
      </patternFill>
    </fill>
    <fill>
      <patternFill patternType="solid">
        <fgColor rgb="FFFFEDD7"/>
        <bgColor indexed="64"/>
      </patternFill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1" fontId="2" fillId="0" borderId="0" xfId="0" applyNumberFormat="1" applyFont="1"/>
    <xf numFmtId="0" fontId="3" fillId="0" borderId="0" xfId="0" applyFont="1"/>
    <xf numFmtId="0" fontId="4" fillId="2" borderId="0" xfId="0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" fontId="2" fillId="0" borderId="0" xfId="0" applyNumberFormat="1" applyFont="1"/>
    <xf numFmtId="1" fontId="2" fillId="3" borderId="0" xfId="0" applyNumberFormat="1" applyFont="1" applyFill="1"/>
    <xf numFmtId="165" fontId="2" fillId="0" borderId="0" xfId="0" applyNumberFormat="1" applyFont="1"/>
    <xf numFmtId="165" fontId="5" fillId="0" borderId="0" xfId="0" applyNumberFormat="1" applyFont="1"/>
    <xf numFmtId="0" fontId="6" fillId="0" borderId="0" xfId="0" applyFont="1"/>
    <xf numFmtId="0" fontId="8" fillId="0" borderId="0" xfId="0" applyFont="1"/>
    <xf numFmtId="0" fontId="9" fillId="4" borderId="1" xfId="0" applyFont="1" applyFill="1" applyBorder="1"/>
    <xf numFmtId="0" fontId="8" fillId="0" borderId="1" xfId="0" applyFont="1" applyBorder="1" applyAlignment="1">
      <alignment wrapText="1"/>
    </xf>
    <xf numFmtId="49" fontId="8" fillId="0" borderId="1" xfId="0" applyNumberFormat="1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Account balance and ATM transactions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Customers</c:v>
          </c:tx>
          <c:spPr>
            <a:ln w="38100">
              <a:noFill/>
            </a:ln>
          </c:spP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Data!$B$2:$B$61</c:f>
              <c:numCache>
                <c:formatCode>0</c:formatCode>
                <c:ptCount val="60"/>
                <c:pt idx="0">
                  <c:v>2</c:v>
                </c:pt>
                <c:pt idx="1">
                  <c:v>7</c:v>
                </c:pt>
                <c:pt idx="2">
                  <c:v>5</c:v>
                </c:pt>
                <c:pt idx="3">
                  <c:v>7</c:v>
                </c:pt>
                <c:pt idx="4">
                  <c:v>4</c:v>
                </c:pt>
                <c:pt idx="5">
                  <c:v>2</c:v>
                </c:pt>
                <c:pt idx="6">
                  <c:v>6</c:v>
                </c:pt>
                <c:pt idx="7">
                  <c:v>9</c:v>
                </c:pt>
                <c:pt idx="8">
                  <c:v>4</c:v>
                </c:pt>
                <c:pt idx="9">
                  <c:v>8</c:v>
                </c:pt>
                <c:pt idx="10">
                  <c:v>7</c:v>
                </c:pt>
                <c:pt idx="11">
                  <c:v>12</c:v>
                </c:pt>
                <c:pt idx="12">
                  <c:v>7</c:v>
                </c:pt>
                <c:pt idx="13">
                  <c:v>8</c:v>
                </c:pt>
                <c:pt idx="14">
                  <c:v>8</c:v>
                </c:pt>
                <c:pt idx="15">
                  <c:v>6</c:v>
                </c:pt>
                <c:pt idx="16">
                  <c:v>6</c:v>
                </c:pt>
                <c:pt idx="17">
                  <c:v>10</c:v>
                </c:pt>
                <c:pt idx="18">
                  <c:v>11</c:v>
                </c:pt>
                <c:pt idx="19">
                  <c:v>4</c:v>
                </c:pt>
                <c:pt idx="20">
                  <c:v>16</c:v>
                </c:pt>
                <c:pt idx="21">
                  <c:v>14</c:v>
                </c:pt>
                <c:pt idx="22">
                  <c:v>9</c:v>
                </c:pt>
                <c:pt idx="23">
                  <c:v>12</c:v>
                </c:pt>
                <c:pt idx="24">
                  <c:v>8</c:v>
                </c:pt>
                <c:pt idx="25">
                  <c:v>11</c:v>
                </c:pt>
                <c:pt idx="26">
                  <c:v>10</c:v>
                </c:pt>
                <c:pt idx="27">
                  <c:v>8</c:v>
                </c:pt>
                <c:pt idx="28">
                  <c:v>12</c:v>
                </c:pt>
                <c:pt idx="29">
                  <c:v>10</c:v>
                </c:pt>
                <c:pt idx="30">
                  <c:v>10</c:v>
                </c:pt>
                <c:pt idx="31">
                  <c:v>14</c:v>
                </c:pt>
                <c:pt idx="32">
                  <c:v>6</c:v>
                </c:pt>
                <c:pt idx="33">
                  <c:v>6</c:v>
                </c:pt>
                <c:pt idx="34">
                  <c:v>13</c:v>
                </c:pt>
                <c:pt idx="35">
                  <c:v>12</c:v>
                </c:pt>
                <c:pt idx="36">
                  <c:v>11</c:v>
                </c:pt>
                <c:pt idx="37">
                  <c:v>13</c:v>
                </c:pt>
                <c:pt idx="38">
                  <c:v>11</c:v>
                </c:pt>
                <c:pt idx="39">
                  <c:v>11</c:v>
                </c:pt>
                <c:pt idx="40">
                  <c:v>10</c:v>
                </c:pt>
                <c:pt idx="41">
                  <c:v>7</c:v>
                </c:pt>
                <c:pt idx="42">
                  <c:v>10</c:v>
                </c:pt>
                <c:pt idx="43">
                  <c:v>17</c:v>
                </c:pt>
                <c:pt idx="44">
                  <c:v>6</c:v>
                </c:pt>
                <c:pt idx="45">
                  <c:v>6</c:v>
                </c:pt>
                <c:pt idx="46">
                  <c:v>12</c:v>
                </c:pt>
                <c:pt idx="47">
                  <c:v>10</c:v>
                </c:pt>
                <c:pt idx="48">
                  <c:v>14</c:v>
                </c:pt>
                <c:pt idx="49">
                  <c:v>12</c:v>
                </c:pt>
                <c:pt idx="50">
                  <c:v>18</c:v>
                </c:pt>
                <c:pt idx="51">
                  <c:v>13</c:v>
                </c:pt>
                <c:pt idx="52">
                  <c:v>17</c:v>
                </c:pt>
                <c:pt idx="53">
                  <c:v>14</c:v>
                </c:pt>
                <c:pt idx="54">
                  <c:v>14</c:v>
                </c:pt>
                <c:pt idx="55">
                  <c:v>20</c:v>
                </c:pt>
                <c:pt idx="56">
                  <c:v>15</c:v>
                </c:pt>
                <c:pt idx="57">
                  <c:v>12</c:v>
                </c:pt>
                <c:pt idx="58">
                  <c:v>16</c:v>
                </c:pt>
                <c:pt idx="59">
                  <c:v>20</c:v>
                </c:pt>
              </c:numCache>
            </c:numRef>
          </c:xVal>
          <c:yVal>
            <c:numRef>
              <c:f>Data!$A$2:$A$61</c:f>
              <c:numCache>
                <c:formatCode>"$"#,##0.00</c:formatCode>
                <c:ptCount val="60"/>
                <c:pt idx="0">
                  <c:v>32</c:v>
                </c:pt>
                <c:pt idx="1">
                  <c:v>137</c:v>
                </c:pt>
                <c:pt idx="2">
                  <c:v>167</c:v>
                </c:pt>
                <c:pt idx="3">
                  <c:v>343</c:v>
                </c:pt>
                <c:pt idx="4">
                  <c:v>580</c:v>
                </c:pt>
                <c:pt idx="5">
                  <c:v>634</c:v>
                </c:pt>
                <c:pt idx="6">
                  <c:v>740</c:v>
                </c:pt>
                <c:pt idx="7">
                  <c:v>748</c:v>
                </c:pt>
                <c:pt idx="8">
                  <c:v>765</c:v>
                </c:pt>
                <c:pt idx="9">
                  <c:v>789</c:v>
                </c:pt>
                <c:pt idx="10">
                  <c:v>890</c:v>
                </c:pt>
                <c:pt idx="11">
                  <c:v>1006</c:v>
                </c:pt>
                <c:pt idx="12">
                  <c:v>1044</c:v>
                </c:pt>
                <c:pt idx="13">
                  <c:v>1053</c:v>
                </c:pt>
                <c:pt idx="14">
                  <c:v>1120</c:v>
                </c:pt>
                <c:pt idx="15">
                  <c:v>1125</c:v>
                </c:pt>
                <c:pt idx="16">
                  <c:v>1169</c:v>
                </c:pt>
                <c:pt idx="17">
                  <c:v>1218</c:v>
                </c:pt>
                <c:pt idx="18">
                  <c:v>1266</c:v>
                </c:pt>
                <c:pt idx="19">
                  <c:v>1320</c:v>
                </c:pt>
                <c:pt idx="20">
                  <c:v>1326</c:v>
                </c:pt>
                <c:pt idx="21">
                  <c:v>1338</c:v>
                </c:pt>
                <c:pt idx="22">
                  <c:v>1455</c:v>
                </c:pt>
                <c:pt idx="23">
                  <c:v>1474</c:v>
                </c:pt>
                <c:pt idx="24">
                  <c:v>1487</c:v>
                </c:pt>
                <c:pt idx="25">
                  <c:v>1494</c:v>
                </c:pt>
                <c:pt idx="26">
                  <c:v>1501</c:v>
                </c:pt>
                <c:pt idx="27">
                  <c:v>1526</c:v>
                </c:pt>
                <c:pt idx="28">
                  <c:v>1554</c:v>
                </c:pt>
                <c:pt idx="29">
                  <c:v>1593</c:v>
                </c:pt>
                <c:pt idx="30">
                  <c:v>1616</c:v>
                </c:pt>
                <c:pt idx="31">
                  <c:v>1622</c:v>
                </c:pt>
                <c:pt idx="32">
                  <c:v>1645</c:v>
                </c:pt>
                <c:pt idx="33">
                  <c:v>1675</c:v>
                </c:pt>
                <c:pt idx="34">
                  <c:v>1708</c:v>
                </c:pt>
                <c:pt idx="35">
                  <c:v>1735</c:v>
                </c:pt>
                <c:pt idx="36">
                  <c:v>1746</c:v>
                </c:pt>
                <c:pt idx="37">
                  <c:v>1756</c:v>
                </c:pt>
                <c:pt idx="38">
                  <c:v>1784</c:v>
                </c:pt>
                <c:pt idx="39">
                  <c:v>1790</c:v>
                </c:pt>
                <c:pt idx="40">
                  <c:v>1831</c:v>
                </c:pt>
                <c:pt idx="41">
                  <c:v>1838</c:v>
                </c:pt>
                <c:pt idx="42">
                  <c:v>1885</c:v>
                </c:pt>
                <c:pt idx="43">
                  <c:v>1886</c:v>
                </c:pt>
                <c:pt idx="44">
                  <c:v>1913</c:v>
                </c:pt>
                <c:pt idx="45">
                  <c:v>1958</c:v>
                </c:pt>
                <c:pt idx="46">
                  <c:v>1989</c:v>
                </c:pt>
                <c:pt idx="47">
                  <c:v>1995</c:v>
                </c:pt>
                <c:pt idx="48">
                  <c:v>2051</c:v>
                </c:pt>
                <c:pt idx="49">
                  <c:v>2076</c:v>
                </c:pt>
                <c:pt idx="50">
                  <c:v>2125</c:v>
                </c:pt>
                <c:pt idx="51">
                  <c:v>2138</c:v>
                </c:pt>
                <c:pt idx="52">
                  <c:v>2144</c:v>
                </c:pt>
                <c:pt idx="53">
                  <c:v>2156</c:v>
                </c:pt>
                <c:pt idx="54">
                  <c:v>2204</c:v>
                </c:pt>
                <c:pt idx="55">
                  <c:v>2215</c:v>
                </c:pt>
                <c:pt idx="56">
                  <c:v>2276</c:v>
                </c:pt>
                <c:pt idx="57">
                  <c:v>2375</c:v>
                </c:pt>
                <c:pt idx="58">
                  <c:v>2409</c:v>
                </c:pt>
                <c:pt idx="59">
                  <c:v>2557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3A9-4175-9FCD-C2F1C27E7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5444784"/>
        <c:axId val="366853440"/>
      </c:scatterChart>
      <c:valAx>
        <c:axId val="425444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ATM transactions per month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crossAx val="366853440"/>
        <c:crosses val="autoZero"/>
        <c:crossBetween val="midCat"/>
      </c:valAx>
      <c:valAx>
        <c:axId val="366853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Account Balance ($)</a:t>
                </a:r>
              </a:p>
            </c:rich>
          </c:tx>
          <c:overlay val="0"/>
        </c:title>
        <c:numFmt formatCode="&quot;$&quot;#,##0.00" sourceLinked="1"/>
        <c:majorTickMark val="out"/>
        <c:minorTickMark val="none"/>
        <c:tickLblPos val="nextTo"/>
        <c:crossAx val="425444784"/>
        <c:crosses val="autoZero"/>
        <c:crossBetween val="midCat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7</xdr:col>
      <xdr:colOff>0</xdr:colOff>
      <xdr:row>53</xdr:row>
      <xdr:rowOff>96520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E4F8B2-BD08-5B05-7F3D-E12B64D1DF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B2020-FDF9-47F6-8E1D-2E9FE1B2A8DF}">
  <sheetPr>
    <pageSetUpPr fitToPage="1"/>
  </sheetPr>
  <dimension ref="A1:J32"/>
  <sheetViews>
    <sheetView showGridLines="0" tabSelected="1" zoomScale="90" zoomScaleNormal="90" workbookViewId="0"/>
  </sheetViews>
  <sheetFormatPr defaultRowHeight="14.4" x14ac:dyDescent="0.3"/>
  <cols>
    <col min="1" max="1" width="38.77734375" customWidth="1"/>
    <col min="2" max="7" width="16.77734375" customWidth="1"/>
    <col min="9" max="9" width="43.77734375" customWidth="1"/>
    <col min="10" max="10" width="14.77734375" customWidth="1"/>
  </cols>
  <sheetData>
    <row r="1" spans="1:10" ht="28.05" customHeight="1" x14ac:dyDescent="0.4">
      <c r="A1" s="5" t="s">
        <v>58</v>
      </c>
      <c r="B1" s="1"/>
      <c r="C1" s="1"/>
      <c r="D1" s="1"/>
      <c r="E1" s="1"/>
      <c r="F1" s="1"/>
      <c r="G1" s="1"/>
      <c r="I1" s="19" t="s">
        <v>45</v>
      </c>
      <c r="J1" s="19"/>
    </row>
    <row r="2" spans="1:10" ht="19.95" customHeight="1" x14ac:dyDescent="0.3">
      <c r="A2" s="2" t="s">
        <v>20</v>
      </c>
      <c r="B2" s="2"/>
      <c r="C2" s="2"/>
      <c r="D2" s="2"/>
      <c r="E2" s="2"/>
      <c r="F2" s="2"/>
      <c r="G2" s="2"/>
      <c r="I2" s="15"/>
      <c r="J2" s="15"/>
    </row>
    <row r="3" spans="1:10" x14ac:dyDescent="0.3">
      <c r="A3" s="2"/>
      <c r="B3" s="2"/>
      <c r="C3" s="2"/>
      <c r="D3" s="2"/>
      <c r="E3" s="2"/>
      <c r="F3" s="2"/>
      <c r="G3" s="2"/>
      <c r="I3" s="16" t="s">
        <v>46</v>
      </c>
      <c r="J3" s="16" t="s">
        <v>47</v>
      </c>
    </row>
    <row r="4" spans="1:10" x14ac:dyDescent="0.3">
      <c r="A4" s="6" t="s">
        <v>21</v>
      </c>
      <c r="B4" s="6"/>
      <c r="C4" s="6"/>
      <c r="D4" s="6"/>
      <c r="E4" s="6"/>
      <c r="F4" s="6"/>
      <c r="G4" s="6"/>
      <c r="I4" s="17" t="s">
        <v>48</v>
      </c>
      <c r="J4" s="18" t="s">
        <v>49</v>
      </c>
    </row>
    <row r="5" spans="1:10" x14ac:dyDescent="0.3">
      <c r="A5" s="2" t="s">
        <v>22</v>
      </c>
      <c r="B5" s="3">
        <f>CORREL(Data!A2:A61,Data!B2:B61)</f>
        <v>0.70499033655540499</v>
      </c>
      <c r="C5" s="3"/>
      <c r="D5" s="3"/>
      <c r="E5" s="3"/>
      <c r="F5" s="3"/>
      <c r="G5" s="3"/>
      <c r="I5" s="17" t="s">
        <v>50</v>
      </c>
      <c r="J5" s="18" t="s">
        <v>51</v>
      </c>
    </row>
    <row r="6" spans="1:10" x14ac:dyDescent="0.3">
      <c r="A6" s="2" t="s">
        <v>23</v>
      </c>
      <c r="B6" s="10">
        <f>COUNT(Data!A2:A61)</f>
        <v>60</v>
      </c>
      <c r="C6" s="3"/>
      <c r="D6" s="3"/>
      <c r="E6" s="3"/>
      <c r="F6" s="3"/>
      <c r="G6" s="3"/>
      <c r="I6" s="17" t="s">
        <v>52</v>
      </c>
      <c r="J6" s="18" t="s">
        <v>53</v>
      </c>
    </row>
    <row r="7" spans="1:10" x14ac:dyDescent="0.3">
      <c r="A7" s="2" t="s">
        <v>24</v>
      </c>
      <c r="B7" s="3">
        <f>B5*SQRT((B6-2)/(1-B5^2))</f>
        <v>7.5703869573375782</v>
      </c>
      <c r="C7" s="3"/>
      <c r="D7" s="3"/>
      <c r="E7" s="3"/>
      <c r="F7" s="3"/>
      <c r="G7" s="3"/>
      <c r="I7" s="17" t="s">
        <v>54</v>
      </c>
      <c r="J7" s="18" t="s">
        <v>55</v>
      </c>
    </row>
    <row r="8" spans="1:10" x14ac:dyDescent="0.3">
      <c r="A8" s="2" t="s">
        <v>25</v>
      </c>
      <c r="B8" s="4">
        <f>_xlfn.T.DIST.2T(ABS(B7),B6-2)</f>
        <v>3.2233587290695928E-10</v>
      </c>
      <c r="C8" s="3"/>
      <c r="D8" s="3"/>
      <c r="E8" s="3"/>
      <c r="F8" s="3"/>
      <c r="G8" s="3"/>
      <c r="I8" s="17" t="s">
        <v>56</v>
      </c>
      <c r="J8" s="18" t="s">
        <v>57</v>
      </c>
    </row>
    <row r="9" spans="1:10" ht="7.95" customHeight="1" x14ac:dyDescent="0.3">
      <c r="A9" s="2"/>
      <c r="B9" s="3"/>
      <c r="C9" s="3"/>
      <c r="D9" s="3"/>
      <c r="E9" s="3"/>
      <c r="F9" s="3"/>
      <c r="G9" s="3"/>
    </row>
    <row r="10" spans="1:10" ht="19.95" customHeight="1" x14ac:dyDescent="0.3">
      <c r="A10" s="6" t="s">
        <v>26</v>
      </c>
      <c r="B10" s="7"/>
      <c r="C10" s="7"/>
      <c r="D10" s="7"/>
      <c r="E10" s="7"/>
      <c r="F10" s="7"/>
      <c r="G10" s="7"/>
    </row>
    <row r="11" spans="1:10" ht="36" customHeight="1" x14ac:dyDescent="0.3">
      <c r="A11" s="8" t="s">
        <v>27</v>
      </c>
      <c r="B11" s="9" t="s">
        <v>28</v>
      </c>
      <c r="C11" s="9" t="s">
        <v>29</v>
      </c>
      <c r="D11" s="9" t="s">
        <v>24</v>
      </c>
      <c r="E11" s="9" t="s">
        <v>30</v>
      </c>
      <c r="F11" s="9" t="s">
        <v>31</v>
      </c>
      <c r="G11" s="9" t="s">
        <v>32</v>
      </c>
    </row>
    <row r="12" spans="1:10" ht="19.95" customHeight="1" x14ac:dyDescent="0.3">
      <c r="A12" s="2" t="s">
        <v>33</v>
      </c>
      <c r="B12" s="3">
        <f>INDEX(LINEST(Data!A2:A61,Data!B2:C61,TRUE,TRUE),1,3)</f>
        <v>247.03072333551745</v>
      </c>
      <c r="C12" s="3">
        <f>INDEX(LINEST(Data!A2:A61,Data!B2:C61,TRUE,TRUE),2,3)</f>
        <v>167.80510748218995</v>
      </c>
      <c r="D12" s="3">
        <f>B12/C12</f>
        <v>1.4721287512761561</v>
      </c>
      <c r="E12" s="4">
        <f>_xlfn.T.DIST.2T(ABS(D12),$B$20)</f>
        <v>0.14648637931463454</v>
      </c>
      <c r="F12" s="12">
        <f>B12-_xlfn.T.INV.2T(0.05,$B$20)*C12</f>
        <v>-88.993208290182793</v>
      </c>
      <c r="G12" s="12">
        <f>B12+_xlfn.T.INV.2T(0.05,$B$20)*C12</f>
        <v>583.05465496121769</v>
      </c>
    </row>
    <row r="13" spans="1:10" ht="19.95" customHeight="1" x14ac:dyDescent="0.3">
      <c r="A13" s="2" t="s">
        <v>1</v>
      </c>
      <c r="B13" s="3">
        <f>INDEX(LINEST(Data!A2:A61,Data!B2:C61,TRUE,TRUE),1,2)</f>
        <v>93.133412552797822</v>
      </c>
      <c r="C13" s="3">
        <f>INDEX(LINEST(Data!A2:A61,Data!B2:C61,TRUE,TRUE),2,2)</f>
        <v>13.057890969235233</v>
      </c>
      <c r="D13" s="3">
        <f>B13/C13</f>
        <v>7.132347235263552</v>
      </c>
      <c r="E13" s="4">
        <f>_xlfn.T.DIST.2T(ABS(D13),$B$20)</f>
        <v>1.9148570412854203E-9</v>
      </c>
      <c r="F13" s="12">
        <f>B13-_xlfn.T.INV.2T(0.05,$B$20)*C13</f>
        <v>66.985436915716306</v>
      </c>
      <c r="G13" s="12">
        <f>B13+_xlfn.T.INV.2T(0.05,$B$20)*C13</f>
        <v>119.28138818987934</v>
      </c>
    </row>
    <row r="14" spans="1:10" ht="19.95" customHeight="1" x14ac:dyDescent="0.3">
      <c r="A14" s="2" t="s">
        <v>2</v>
      </c>
      <c r="B14" s="3">
        <f>INDEX(LINEST(Data!A2:A61,Data!B2:C61,TRUE,TRUE),1,1)</f>
        <v>68.224055490580682</v>
      </c>
      <c r="C14" s="3">
        <f>INDEX(LINEST(Data!A2:A61,Data!B2:C61,TRUE,TRUE),2,1)</f>
        <v>27.680720026273363</v>
      </c>
      <c r="D14" s="3">
        <f>B14/C14</f>
        <v>2.4646777766555679</v>
      </c>
      <c r="E14" s="4">
        <f>_xlfn.T.DIST.2T(ABS(D14),$B$20)</f>
        <v>1.6751127840871908E-2</v>
      </c>
      <c r="F14" s="12">
        <f>B14-_xlfn.T.INV.2T(0.05,$B$20)*C14</f>
        <v>12.794369749663431</v>
      </c>
      <c r="G14" s="12">
        <f>B14+_xlfn.T.INV.2T(0.05,$B$20)*C14</f>
        <v>123.65374123149793</v>
      </c>
    </row>
    <row r="15" spans="1:10" ht="7.95" customHeight="1" x14ac:dyDescent="0.3">
      <c r="A15" s="2"/>
      <c r="B15" s="3"/>
      <c r="C15" s="3"/>
      <c r="D15" s="3"/>
      <c r="E15" s="3"/>
      <c r="F15" s="3"/>
      <c r="G15" s="3"/>
    </row>
    <row r="16" spans="1:10" ht="19.95" customHeight="1" x14ac:dyDescent="0.3">
      <c r="A16" s="2" t="s">
        <v>34</v>
      </c>
      <c r="B16" s="3">
        <f>INDEX(LINEST(Data!A2:A61,Data!B2:C61,TRUE,TRUE),3,1)</f>
        <v>0.5454535576072318</v>
      </c>
      <c r="C16" s="3"/>
      <c r="D16" s="3"/>
      <c r="E16" s="3"/>
      <c r="F16" s="3"/>
      <c r="G16" s="3"/>
    </row>
    <row r="17" spans="1:7" ht="19.95" customHeight="1" x14ac:dyDescent="0.3">
      <c r="A17" s="2" t="s">
        <v>35</v>
      </c>
      <c r="B17" s="3">
        <f>1-(1-B16)*(B6-1)/B20</f>
        <v>0.52950455962853815</v>
      </c>
      <c r="C17" s="3"/>
      <c r="D17" s="3"/>
      <c r="E17" s="3"/>
      <c r="F17" s="3"/>
      <c r="G17" s="3"/>
    </row>
    <row r="18" spans="1:7" ht="19.95" customHeight="1" x14ac:dyDescent="0.3">
      <c r="A18" s="2" t="s">
        <v>36</v>
      </c>
      <c r="B18" s="12">
        <f>INDEX(LINEST(Data!A2:A61,Data!B2:C61,TRUE,TRUE),3,2)</f>
        <v>409.4330173318811</v>
      </c>
      <c r="C18" s="3"/>
      <c r="D18" s="3"/>
      <c r="E18" s="3"/>
      <c r="F18" s="3"/>
      <c r="G18" s="3"/>
    </row>
    <row r="19" spans="1:7" ht="19.95" customHeight="1" x14ac:dyDescent="0.3">
      <c r="A19" s="2" t="s">
        <v>37</v>
      </c>
      <c r="B19" s="3">
        <f>INDEX(LINEST(Data!A2:A61,Data!B2:C61,TRUE,TRUE),4,1)</f>
        <v>34.199863736637688</v>
      </c>
      <c r="C19" s="3"/>
      <c r="D19" s="3"/>
      <c r="E19" s="3"/>
      <c r="F19" s="3"/>
      <c r="G19" s="3"/>
    </row>
    <row r="20" spans="1:7" ht="19.95" customHeight="1" x14ac:dyDescent="0.3">
      <c r="A20" s="2" t="s">
        <v>38</v>
      </c>
      <c r="B20" s="10">
        <f>INDEX(LINEST(Data!A2:A61,Data!B2:C61,TRUE,TRUE),4,2)</f>
        <v>57</v>
      </c>
      <c r="C20" s="3"/>
      <c r="D20" s="3"/>
      <c r="E20" s="3"/>
      <c r="F20" s="3"/>
      <c r="G20" s="3"/>
    </row>
    <row r="21" spans="1:7" ht="19.95" customHeight="1" x14ac:dyDescent="0.3">
      <c r="A21" s="2" t="s">
        <v>39</v>
      </c>
      <c r="B21" s="4">
        <f>_xlfn.F.DIST.RT(B19,2,B20)</f>
        <v>1.7417286507868524E-10</v>
      </c>
      <c r="C21" s="3"/>
      <c r="D21" s="3"/>
      <c r="E21" s="3"/>
      <c r="F21" s="3"/>
      <c r="G21" s="3"/>
    </row>
    <row r="22" spans="1:7" ht="7.95" customHeight="1" x14ac:dyDescent="0.3">
      <c r="A22" s="2"/>
      <c r="B22" s="3"/>
      <c r="C22" s="3"/>
      <c r="D22" s="3"/>
      <c r="E22" s="3"/>
      <c r="F22" s="3"/>
      <c r="G22" s="3"/>
    </row>
    <row r="23" spans="1:7" ht="19.95" customHeight="1" x14ac:dyDescent="0.3">
      <c r="A23" s="6" t="s">
        <v>40</v>
      </c>
      <c r="B23" s="7"/>
      <c r="C23" s="7"/>
      <c r="D23" s="7"/>
      <c r="E23" s="7"/>
      <c r="F23" s="7"/>
      <c r="G23" s="7"/>
    </row>
    <row r="24" spans="1:7" ht="19.95" customHeight="1" x14ac:dyDescent="0.3">
      <c r="A24" s="2" t="s">
        <v>41</v>
      </c>
      <c r="B24" s="11">
        <v>15</v>
      </c>
      <c r="C24" s="3"/>
      <c r="D24" s="3"/>
      <c r="E24" s="3"/>
      <c r="F24" s="3"/>
      <c r="G24" s="3"/>
    </row>
    <row r="25" spans="1:7" ht="19.95" customHeight="1" x14ac:dyDescent="0.3">
      <c r="A25" s="2" t="s">
        <v>42</v>
      </c>
      <c r="B25" s="11">
        <v>4</v>
      </c>
      <c r="C25" s="3"/>
      <c r="D25" s="3"/>
      <c r="E25" s="3"/>
      <c r="F25" s="3"/>
      <c r="G25" s="3"/>
    </row>
    <row r="26" spans="1:7" ht="27" customHeight="1" x14ac:dyDescent="0.3">
      <c r="A26" s="1" t="s">
        <v>43</v>
      </c>
      <c r="B26" s="13">
        <f>IF(COUNT(B24:B25)&lt;&gt;2,"Enter two valid counts",IF(AND(B24&gt;=0,B25&gt;=0,B24&lt;=9007199254740990,B25&lt;=9007199254740990,B24=INT(B24),B25=INT(B25)),B12+B13*B24+B14*B25,"Enter two valid counts"))</f>
        <v>1916.9281335898074</v>
      </c>
      <c r="C26" s="3"/>
      <c r="D26" s="3"/>
      <c r="E26" s="3"/>
      <c r="F26" s="3"/>
      <c r="G26" s="3"/>
    </row>
    <row r="27" spans="1:7" ht="7.95" customHeight="1" x14ac:dyDescent="0.3">
      <c r="A27" s="2"/>
      <c r="B27" s="2"/>
      <c r="C27" s="2"/>
      <c r="D27" s="2"/>
      <c r="E27" s="2"/>
      <c r="F27" s="2"/>
      <c r="G27" s="2"/>
    </row>
    <row r="28" spans="1:7" ht="19.95" customHeight="1" x14ac:dyDescent="0.3">
      <c r="A28" s="14" t="s">
        <v>44</v>
      </c>
      <c r="B28" s="14"/>
      <c r="C28" s="14"/>
      <c r="D28" s="14"/>
      <c r="E28" s="14"/>
      <c r="F28" s="14"/>
      <c r="G28" s="14"/>
    </row>
    <row r="29" spans="1:7" ht="19.95" customHeight="1" x14ac:dyDescent="0.3">
      <c r="A29" s="14" t="str">
        <f>IF(ISNUMBER(B26),IF(OR(B24&lt;2,B24&gt;20,B25&gt;9),"Extrapolation: outside observed ATM 2–20 or services 0–9.","Estimated mean balance; individual balances may differ."),"Use non-negative whole numbers for both inputs.")</f>
        <v>Estimated mean balance; individual balances may differ.</v>
      </c>
      <c r="B29" s="14"/>
      <c r="C29" s="14"/>
      <c r="D29" s="14"/>
      <c r="E29" s="14"/>
      <c r="F29" s="14"/>
      <c r="G29" s="14"/>
    </row>
    <row r="30" spans="1:7" ht="7.95" customHeight="1" x14ac:dyDescent="0.3"/>
    <row r="31" spans="1:7" ht="7.95" customHeight="1" x14ac:dyDescent="0.3"/>
    <row r="32" spans="1:7" ht="7.95" customHeight="1" x14ac:dyDescent="0.3"/>
  </sheetData>
  <mergeCells count="1">
    <mergeCell ref="I1:J1"/>
  </mergeCells>
  <dataValidations count="1">
    <dataValidation type="whole" showInputMessage="1" showErrorMessage="1" errorTitle="Invalid count" error="Enter a non-negative whole number." promptTitle="Editable prediction inputs" prompt="Amber cells are inputs. Observed ATM range: 2–20; services: 0–9." sqref="B24:B25" xr:uid="{0E5DB849-44F7-4ECB-A68C-9B1C10757185}">
      <formula1>0</formula1>
      <formula2>9007199254740990</formula2>
    </dataValidation>
  </dataValidations>
  <pageMargins left="0.25" right="0.25" top="0.25" bottom="0.25" header="0.3" footer="0.3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4E270-DDB2-4530-A0E1-9A83C5A3E65F}">
  <dimension ref="A1:I61"/>
  <sheetViews>
    <sheetView showGridLines="0" workbookViewId="0">
      <pane ySplit="1" topLeftCell="A2" activePane="bottomLeft" state="frozenSplit"/>
      <selection pane="bottomLeft"/>
    </sheetView>
  </sheetViews>
  <sheetFormatPr defaultRowHeight="14.4" x14ac:dyDescent="0.3"/>
  <cols>
    <col min="1" max="6" width="21.77734375" customWidth="1"/>
    <col min="8" max="8" width="15.33203125" bestFit="1" customWidth="1"/>
    <col min="9" max="9" width="11" bestFit="1" customWidth="1"/>
  </cols>
  <sheetData>
    <row r="1" spans="1:9" ht="36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2"/>
      <c r="H1" s="2" t="s">
        <v>6</v>
      </c>
      <c r="I1" s="2" t="s">
        <v>7</v>
      </c>
    </row>
    <row r="2" spans="1:9" x14ac:dyDescent="0.3">
      <c r="A2" s="12">
        <v>32</v>
      </c>
      <c r="B2" s="10">
        <v>2</v>
      </c>
      <c r="C2" s="10">
        <v>0</v>
      </c>
      <c r="D2" s="10">
        <v>0</v>
      </c>
      <c r="E2" s="10">
        <v>0</v>
      </c>
      <c r="F2" s="10">
        <v>3</v>
      </c>
      <c r="G2" s="2"/>
      <c r="H2" s="2" t="s">
        <v>8</v>
      </c>
      <c r="I2" s="2" t="s">
        <v>9</v>
      </c>
    </row>
    <row r="3" spans="1:9" x14ac:dyDescent="0.3">
      <c r="A3" s="12">
        <v>137</v>
      </c>
      <c r="B3" s="10">
        <v>7</v>
      </c>
      <c r="C3" s="10">
        <v>2</v>
      </c>
      <c r="D3" s="10">
        <v>0</v>
      </c>
      <c r="E3" s="10">
        <v>0</v>
      </c>
      <c r="F3" s="10">
        <v>3</v>
      </c>
      <c r="G3" s="2"/>
      <c r="H3" s="2" t="s">
        <v>10</v>
      </c>
      <c r="I3" s="2" t="s">
        <v>11</v>
      </c>
    </row>
    <row r="4" spans="1:9" x14ac:dyDescent="0.3">
      <c r="A4" s="12">
        <v>167</v>
      </c>
      <c r="B4" s="10">
        <v>5</v>
      </c>
      <c r="C4" s="10">
        <v>4</v>
      </c>
      <c r="D4" s="10">
        <v>0</v>
      </c>
      <c r="E4" s="10">
        <v>0</v>
      </c>
      <c r="F4" s="10">
        <v>4</v>
      </c>
      <c r="G4" s="2"/>
      <c r="H4" s="2" t="s">
        <v>12</v>
      </c>
      <c r="I4" s="2" t="s">
        <v>13</v>
      </c>
    </row>
    <row r="5" spans="1:9" x14ac:dyDescent="0.3">
      <c r="A5" s="12">
        <v>343</v>
      </c>
      <c r="B5" s="10">
        <v>7</v>
      </c>
      <c r="C5" s="10">
        <v>2</v>
      </c>
      <c r="D5" s="10">
        <v>0</v>
      </c>
      <c r="E5" s="10">
        <v>0</v>
      </c>
      <c r="F5" s="10">
        <v>1</v>
      </c>
      <c r="G5" s="2"/>
      <c r="H5" s="2" t="s">
        <v>14</v>
      </c>
      <c r="I5" s="2" t="s">
        <v>15</v>
      </c>
    </row>
    <row r="6" spans="1:9" x14ac:dyDescent="0.3">
      <c r="A6" s="12">
        <v>580</v>
      </c>
      <c r="B6" s="10">
        <v>4</v>
      </c>
      <c r="C6" s="10">
        <v>1</v>
      </c>
      <c r="D6" s="10">
        <v>0</v>
      </c>
      <c r="E6" s="10">
        <v>0</v>
      </c>
      <c r="F6" s="10">
        <v>1</v>
      </c>
      <c r="G6" s="2"/>
      <c r="H6" s="2" t="s">
        <v>16</v>
      </c>
      <c r="I6" s="2" t="s">
        <v>17</v>
      </c>
    </row>
    <row r="7" spans="1:9" x14ac:dyDescent="0.3">
      <c r="A7" s="12">
        <v>634</v>
      </c>
      <c r="B7" s="10">
        <v>2</v>
      </c>
      <c r="C7" s="10">
        <v>7</v>
      </c>
      <c r="D7" s="10">
        <v>1</v>
      </c>
      <c r="E7" s="10">
        <v>0</v>
      </c>
      <c r="F7" s="10">
        <v>4</v>
      </c>
      <c r="G7" s="2"/>
      <c r="H7" s="2" t="s">
        <v>18</v>
      </c>
      <c r="I7" s="2" t="s">
        <v>19</v>
      </c>
    </row>
    <row r="8" spans="1:9" x14ac:dyDescent="0.3">
      <c r="A8" s="12">
        <v>740</v>
      </c>
      <c r="B8" s="10">
        <v>6</v>
      </c>
      <c r="C8" s="10">
        <v>3</v>
      </c>
      <c r="D8" s="10">
        <v>0</v>
      </c>
      <c r="E8" s="10">
        <v>0</v>
      </c>
      <c r="F8" s="10">
        <v>3</v>
      </c>
      <c r="G8" s="2"/>
      <c r="H8" s="2"/>
      <c r="I8" s="2"/>
    </row>
    <row r="9" spans="1:9" x14ac:dyDescent="0.3">
      <c r="A9" s="12">
        <v>748</v>
      </c>
      <c r="B9" s="10">
        <v>9</v>
      </c>
      <c r="C9" s="10">
        <v>2</v>
      </c>
      <c r="D9" s="10">
        <v>1</v>
      </c>
      <c r="E9" s="10">
        <v>0</v>
      </c>
      <c r="F9" s="10">
        <v>1</v>
      </c>
      <c r="G9" s="2"/>
      <c r="H9" s="2"/>
      <c r="I9" s="2"/>
    </row>
    <row r="10" spans="1:9" x14ac:dyDescent="0.3">
      <c r="A10" s="12">
        <v>765</v>
      </c>
      <c r="B10" s="10">
        <v>4</v>
      </c>
      <c r="C10" s="10">
        <v>3</v>
      </c>
      <c r="D10" s="10">
        <v>0</v>
      </c>
      <c r="E10" s="10">
        <v>0</v>
      </c>
      <c r="F10" s="10">
        <v>4</v>
      </c>
      <c r="G10" s="2"/>
      <c r="H10" s="2"/>
      <c r="I10" s="2"/>
    </row>
    <row r="11" spans="1:9" x14ac:dyDescent="0.3">
      <c r="A11" s="12">
        <v>789</v>
      </c>
      <c r="B11" s="10">
        <v>8</v>
      </c>
      <c r="C11" s="10">
        <v>4</v>
      </c>
      <c r="D11" s="10">
        <v>0</v>
      </c>
      <c r="E11" s="10">
        <v>0</v>
      </c>
      <c r="F11" s="10">
        <v>4</v>
      </c>
      <c r="G11" s="2"/>
      <c r="H11" s="2"/>
      <c r="I11" s="2"/>
    </row>
    <row r="12" spans="1:9" x14ac:dyDescent="0.3">
      <c r="A12" s="12">
        <v>890</v>
      </c>
      <c r="B12" s="10">
        <v>7</v>
      </c>
      <c r="C12" s="10">
        <v>1</v>
      </c>
      <c r="D12" s="10">
        <v>0</v>
      </c>
      <c r="E12" s="10">
        <v>1</v>
      </c>
      <c r="F12" s="10">
        <v>1</v>
      </c>
      <c r="G12" s="2"/>
      <c r="H12" s="2"/>
      <c r="I12" s="2"/>
    </row>
    <row r="13" spans="1:9" x14ac:dyDescent="0.3">
      <c r="A13" s="12">
        <v>1006</v>
      </c>
      <c r="B13" s="10">
        <v>12</v>
      </c>
      <c r="C13" s="10">
        <v>4</v>
      </c>
      <c r="D13" s="10">
        <v>0</v>
      </c>
      <c r="E13" s="10">
        <v>0</v>
      </c>
      <c r="F13" s="10">
        <v>1</v>
      </c>
      <c r="G13" s="2"/>
      <c r="H13" s="2"/>
      <c r="I13" s="2"/>
    </row>
    <row r="14" spans="1:9" x14ac:dyDescent="0.3">
      <c r="A14" s="12">
        <v>1044</v>
      </c>
      <c r="B14" s="10">
        <v>7</v>
      </c>
      <c r="C14" s="10">
        <v>5</v>
      </c>
      <c r="D14" s="10">
        <v>1</v>
      </c>
      <c r="E14" s="10">
        <v>0</v>
      </c>
      <c r="F14" s="10">
        <v>1</v>
      </c>
      <c r="G14" s="2"/>
      <c r="H14" s="2"/>
      <c r="I14" s="2"/>
    </row>
    <row r="15" spans="1:9" x14ac:dyDescent="0.3">
      <c r="A15" s="12">
        <v>1053</v>
      </c>
      <c r="B15" s="10">
        <v>8</v>
      </c>
      <c r="C15" s="10">
        <v>4</v>
      </c>
      <c r="D15" s="10">
        <v>1</v>
      </c>
      <c r="E15" s="10">
        <v>0</v>
      </c>
      <c r="F15" s="10">
        <v>3</v>
      </c>
      <c r="G15" s="2"/>
      <c r="H15" s="2"/>
      <c r="I15" s="2"/>
    </row>
    <row r="16" spans="1:9" x14ac:dyDescent="0.3">
      <c r="A16" s="12">
        <v>1120</v>
      </c>
      <c r="B16" s="10">
        <v>8</v>
      </c>
      <c r="C16" s="10">
        <v>6</v>
      </c>
      <c r="D16" s="10">
        <v>1</v>
      </c>
      <c r="E16" s="10">
        <v>0</v>
      </c>
      <c r="F16" s="10">
        <v>3</v>
      </c>
      <c r="G16" s="2"/>
      <c r="H16" s="2"/>
      <c r="I16" s="2"/>
    </row>
    <row r="17" spans="1:9" x14ac:dyDescent="0.3">
      <c r="A17" s="12">
        <v>1125</v>
      </c>
      <c r="B17" s="10">
        <v>6</v>
      </c>
      <c r="C17" s="10">
        <v>4</v>
      </c>
      <c r="D17" s="10">
        <v>1</v>
      </c>
      <c r="E17" s="10">
        <v>0</v>
      </c>
      <c r="F17" s="10">
        <v>2</v>
      </c>
      <c r="G17" s="2"/>
      <c r="H17" s="2"/>
      <c r="I17" s="2"/>
    </row>
    <row r="18" spans="1:9" x14ac:dyDescent="0.3">
      <c r="A18" s="12">
        <v>1169</v>
      </c>
      <c r="B18" s="10">
        <v>6</v>
      </c>
      <c r="C18" s="10">
        <v>4</v>
      </c>
      <c r="D18" s="10">
        <v>0</v>
      </c>
      <c r="E18" s="10">
        <v>0</v>
      </c>
      <c r="F18" s="10">
        <v>4</v>
      </c>
      <c r="G18" s="2"/>
      <c r="H18" s="2"/>
      <c r="I18" s="2"/>
    </row>
    <row r="19" spans="1:9" x14ac:dyDescent="0.3">
      <c r="A19" s="12">
        <v>1218</v>
      </c>
      <c r="B19" s="10">
        <v>10</v>
      </c>
      <c r="C19" s="10">
        <v>3</v>
      </c>
      <c r="D19" s="10">
        <v>1</v>
      </c>
      <c r="E19" s="10">
        <v>0</v>
      </c>
      <c r="F19" s="10">
        <v>1</v>
      </c>
      <c r="G19" s="2"/>
      <c r="H19" s="2"/>
      <c r="I19" s="2"/>
    </row>
    <row r="20" spans="1:9" x14ac:dyDescent="0.3">
      <c r="A20" s="12">
        <v>1266</v>
      </c>
      <c r="B20" s="10">
        <v>11</v>
      </c>
      <c r="C20" s="10">
        <v>7</v>
      </c>
      <c r="D20" s="10">
        <v>0</v>
      </c>
      <c r="E20" s="10">
        <v>0</v>
      </c>
      <c r="F20" s="10">
        <v>4</v>
      </c>
      <c r="G20" s="2"/>
      <c r="H20" s="2"/>
      <c r="I20" s="2"/>
    </row>
    <row r="21" spans="1:9" x14ac:dyDescent="0.3">
      <c r="A21" s="12">
        <v>1320</v>
      </c>
      <c r="B21" s="10">
        <v>4</v>
      </c>
      <c r="C21" s="10">
        <v>5</v>
      </c>
      <c r="D21" s="10">
        <v>1</v>
      </c>
      <c r="E21" s="10">
        <v>0</v>
      </c>
      <c r="F21" s="10">
        <v>1</v>
      </c>
      <c r="G21" s="2"/>
      <c r="H21" s="2"/>
      <c r="I21" s="2"/>
    </row>
    <row r="22" spans="1:9" x14ac:dyDescent="0.3">
      <c r="A22" s="12">
        <v>1326</v>
      </c>
      <c r="B22" s="10">
        <v>16</v>
      </c>
      <c r="C22" s="10">
        <v>8</v>
      </c>
      <c r="D22" s="10">
        <v>0</v>
      </c>
      <c r="E22" s="10">
        <v>0</v>
      </c>
      <c r="F22" s="10">
        <v>3</v>
      </c>
      <c r="G22" s="2"/>
      <c r="H22" s="2"/>
      <c r="I22" s="2"/>
    </row>
    <row r="23" spans="1:9" x14ac:dyDescent="0.3">
      <c r="A23" s="12">
        <v>1338</v>
      </c>
      <c r="B23" s="10">
        <v>14</v>
      </c>
      <c r="C23" s="10">
        <v>4</v>
      </c>
      <c r="D23" s="10">
        <v>1</v>
      </c>
      <c r="E23" s="10">
        <v>0</v>
      </c>
      <c r="F23" s="10">
        <v>2</v>
      </c>
      <c r="G23" s="2"/>
      <c r="H23" s="2"/>
      <c r="I23" s="2"/>
    </row>
    <row r="24" spans="1:9" x14ac:dyDescent="0.3">
      <c r="A24" s="12">
        <v>1455</v>
      </c>
      <c r="B24" s="10">
        <v>9</v>
      </c>
      <c r="C24" s="10">
        <v>5</v>
      </c>
      <c r="D24" s="10">
        <v>1</v>
      </c>
      <c r="E24" s="10">
        <v>1</v>
      </c>
      <c r="F24" s="10">
        <v>3</v>
      </c>
      <c r="G24" s="2"/>
      <c r="H24" s="2"/>
      <c r="I24" s="2"/>
    </row>
    <row r="25" spans="1:9" x14ac:dyDescent="0.3">
      <c r="A25" s="12">
        <v>1474</v>
      </c>
      <c r="B25" s="10">
        <v>12</v>
      </c>
      <c r="C25" s="10">
        <v>7</v>
      </c>
      <c r="D25" s="10">
        <v>1</v>
      </c>
      <c r="E25" s="10">
        <v>0</v>
      </c>
      <c r="F25" s="10">
        <v>1</v>
      </c>
      <c r="G25" s="2"/>
      <c r="H25" s="2"/>
      <c r="I25" s="2"/>
    </row>
    <row r="26" spans="1:9" x14ac:dyDescent="0.3">
      <c r="A26" s="12">
        <v>1487</v>
      </c>
      <c r="B26" s="10">
        <v>8</v>
      </c>
      <c r="C26" s="10">
        <v>4</v>
      </c>
      <c r="D26" s="10">
        <v>1</v>
      </c>
      <c r="E26" s="10">
        <v>0</v>
      </c>
      <c r="F26" s="10">
        <v>4</v>
      </c>
      <c r="G26" s="2"/>
      <c r="H26" s="2"/>
      <c r="I26" s="2"/>
    </row>
    <row r="27" spans="1:9" x14ac:dyDescent="0.3">
      <c r="A27" s="12">
        <v>1494</v>
      </c>
      <c r="B27" s="10">
        <v>11</v>
      </c>
      <c r="C27" s="10">
        <v>2</v>
      </c>
      <c r="D27" s="10">
        <v>0</v>
      </c>
      <c r="E27" s="10">
        <v>1</v>
      </c>
      <c r="F27" s="10">
        <v>1</v>
      </c>
      <c r="G27" s="2"/>
      <c r="H27" s="2"/>
      <c r="I27" s="2"/>
    </row>
    <row r="28" spans="1:9" x14ac:dyDescent="0.3">
      <c r="A28" s="12">
        <v>1501</v>
      </c>
      <c r="B28" s="10">
        <v>10</v>
      </c>
      <c r="C28" s="10">
        <v>1</v>
      </c>
      <c r="D28" s="10">
        <v>0</v>
      </c>
      <c r="E28" s="10">
        <v>0</v>
      </c>
      <c r="F28" s="10">
        <v>1</v>
      </c>
      <c r="G28" s="2"/>
      <c r="H28" s="2"/>
      <c r="I28" s="2"/>
    </row>
    <row r="29" spans="1:9" x14ac:dyDescent="0.3">
      <c r="A29" s="12">
        <v>1526</v>
      </c>
      <c r="B29" s="10">
        <v>8</v>
      </c>
      <c r="C29" s="10">
        <v>4</v>
      </c>
      <c r="D29" s="10">
        <v>0</v>
      </c>
      <c r="E29" s="10">
        <v>1</v>
      </c>
      <c r="F29" s="10">
        <v>2</v>
      </c>
      <c r="G29" s="2"/>
      <c r="H29" s="2"/>
      <c r="I29" s="2"/>
    </row>
    <row r="30" spans="1:9" x14ac:dyDescent="0.3">
      <c r="A30" s="12">
        <v>1554</v>
      </c>
      <c r="B30" s="10">
        <v>12</v>
      </c>
      <c r="C30" s="10">
        <v>6</v>
      </c>
      <c r="D30" s="10">
        <v>1</v>
      </c>
      <c r="E30" s="10">
        <v>0</v>
      </c>
      <c r="F30" s="10">
        <v>3</v>
      </c>
      <c r="G30" s="2"/>
      <c r="H30" s="2"/>
      <c r="I30" s="2"/>
    </row>
    <row r="31" spans="1:9" x14ac:dyDescent="0.3">
      <c r="A31" s="12">
        <v>1593</v>
      </c>
      <c r="B31" s="10">
        <v>10</v>
      </c>
      <c r="C31" s="10">
        <v>8</v>
      </c>
      <c r="D31" s="10">
        <v>1</v>
      </c>
      <c r="E31" s="10">
        <v>0</v>
      </c>
      <c r="F31" s="10">
        <v>1</v>
      </c>
      <c r="G31" s="2"/>
      <c r="H31" s="2"/>
      <c r="I31" s="2"/>
    </row>
    <row r="32" spans="1:9" x14ac:dyDescent="0.3">
      <c r="A32" s="12">
        <v>1616</v>
      </c>
      <c r="B32" s="10">
        <v>10</v>
      </c>
      <c r="C32" s="10">
        <v>4</v>
      </c>
      <c r="D32" s="10">
        <v>1</v>
      </c>
      <c r="E32" s="10">
        <v>1</v>
      </c>
      <c r="F32" s="10">
        <v>2</v>
      </c>
      <c r="G32" s="2"/>
      <c r="H32" s="2"/>
      <c r="I32" s="2"/>
    </row>
    <row r="33" spans="1:9" x14ac:dyDescent="0.3">
      <c r="A33" s="12">
        <v>1622</v>
      </c>
      <c r="B33" s="10">
        <v>14</v>
      </c>
      <c r="C33" s="10">
        <v>6</v>
      </c>
      <c r="D33" s="10">
        <v>0</v>
      </c>
      <c r="E33" s="10">
        <v>1</v>
      </c>
      <c r="F33" s="10">
        <v>4</v>
      </c>
      <c r="G33" s="2"/>
      <c r="H33" s="2"/>
      <c r="I33" s="2"/>
    </row>
    <row r="34" spans="1:9" x14ac:dyDescent="0.3">
      <c r="A34" s="12">
        <v>1645</v>
      </c>
      <c r="B34" s="10">
        <v>6</v>
      </c>
      <c r="C34" s="10">
        <v>9</v>
      </c>
      <c r="D34" s="10">
        <v>0</v>
      </c>
      <c r="E34" s="10">
        <v>1</v>
      </c>
      <c r="F34" s="10">
        <v>4</v>
      </c>
      <c r="G34" s="2"/>
      <c r="H34" s="2"/>
      <c r="I34" s="2"/>
    </row>
    <row r="35" spans="1:9" x14ac:dyDescent="0.3">
      <c r="A35" s="12">
        <v>1675</v>
      </c>
      <c r="B35" s="10">
        <v>6</v>
      </c>
      <c r="C35" s="10">
        <v>7</v>
      </c>
      <c r="D35" s="10">
        <v>1</v>
      </c>
      <c r="E35" s="10">
        <v>0</v>
      </c>
      <c r="F35" s="10">
        <v>2</v>
      </c>
      <c r="G35" s="2"/>
      <c r="H35" s="2"/>
      <c r="I35" s="2"/>
    </row>
    <row r="36" spans="1:9" x14ac:dyDescent="0.3">
      <c r="A36" s="12">
        <v>1708</v>
      </c>
      <c r="B36" s="10">
        <v>13</v>
      </c>
      <c r="C36" s="10">
        <v>3</v>
      </c>
      <c r="D36" s="10">
        <v>1</v>
      </c>
      <c r="E36" s="10">
        <v>0</v>
      </c>
      <c r="F36" s="10">
        <v>1</v>
      </c>
      <c r="G36" s="2"/>
      <c r="H36" s="2"/>
      <c r="I36" s="2"/>
    </row>
    <row r="37" spans="1:9" x14ac:dyDescent="0.3">
      <c r="A37" s="12">
        <v>1735</v>
      </c>
      <c r="B37" s="10">
        <v>12</v>
      </c>
      <c r="C37" s="10">
        <v>7</v>
      </c>
      <c r="D37" s="10">
        <v>0</v>
      </c>
      <c r="E37" s="10">
        <v>1</v>
      </c>
      <c r="F37" s="10">
        <v>3</v>
      </c>
      <c r="G37" s="2"/>
      <c r="H37" s="2"/>
      <c r="I37" s="2"/>
    </row>
    <row r="38" spans="1:9" x14ac:dyDescent="0.3">
      <c r="A38" s="12">
        <v>1746</v>
      </c>
      <c r="B38" s="10">
        <v>11</v>
      </c>
      <c r="C38" s="10">
        <v>2</v>
      </c>
      <c r="D38" s="10">
        <v>0</v>
      </c>
      <c r="E38" s="10">
        <v>0</v>
      </c>
      <c r="F38" s="10">
        <v>2</v>
      </c>
      <c r="G38" s="2"/>
      <c r="H38" s="2"/>
      <c r="I38" s="2"/>
    </row>
    <row r="39" spans="1:9" x14ac:dyDescent="0.3">
      <c r="A39" s="12">
        <v>1756</v>
      </c>
      <c r="B39" s="10">
        <v>13</v>
      </c>
      <c r="C39" s="10">
        <v>4</v>
      </c>
      <c r="D39" s="10">
        <v>0</v>
      </c>
      <c r="E39" s="10">
        <v>1</v>
      </c>
      <c r="F39" s="10">
        <v>2</v>
      </c>
      <c r="G39" s="2"/>
      <c r="H39" s="2"/>
      <c r="I39" s="2"/>
    </row>
    <row r="40" spans="1:9" x14ac:dyDescent="0.3">
      <c r="A40" s="12">
        <v>1784</v>
      </c>
      <c r="B40" s="10">
        <v>11</v>
      </c>
      <c r="C40" s="10">
        <v>5</v>
      </c>
      <c r="D40" s="10">
        <v>0</v>
      </c>
      <c r="E40" s="10">
        <v>0</v>
      </c>
      <c r="F40" s="10">
        <v>1</v>
      </c>
      <c r="G40" s="2"/>
      <c r="H40" s="2"/>
      <c r="I40" s="2"/>
    </row>
    <row r="41" spans="1:9" x14ac:dyDescent="0.3">
      <c r="A41" s="12">
        <v>1790</v>
      </c>
      <c r="B41" s="10">
        <v>11</v>
      </c>
      <c r="C41" s="10">
        <v>4</v>
      </c>
      <c r="D41" s="10">
        <v>0</v>
      </c>
      <c r="E41" s="10">
        <v>1</v>
      </c>
      <c r="F41" s="10">
        <v>3</v>
      </c>
      <c r="G41" s="2"/>
      <c r="H41" s="2"/>
      <c r="I41" s="2"/>
    </row>
    <row r="42" spans="1:9" x14ac:dyDescent="0.3">
      <c r="A42" s="12">
        <v>1831</v>
      </c>
      <c r="B42" s="10">
        <v>10</v>
      </c>
      <c r="C42" s="10">
        <v>4</v>
      </c>
      <c r="D42" s="10">
        <v>0</v>
      </c>
      <c r="E42" s="10">
        <v>1</v>
      </c>
      <c r="F42" s="10">
        <v>3</v>
      </c>
      <c r="G42" s="2"/>
      <c r="H42" s="2"/>
      <c r="I42" s="2"/>
    </row>
    <row r="43" spans="1:9" x14ac:dyDescent="0.3">
      <c r="A43" s="12">
        <v>1838</v>
      </c>
      <c r="B43" s="10">
        <v>7</v>
      </c>
      <c r="C43" s="10">
        <v>5</v>
      </c>
      <c r="D43" s="10">
        <v>1</v>
      </c>
      <c r="E43" s="10">
        <v>1</v>
      </c>
      <c r="F43" s="10">
        <v>3</v>
      </c>
      <c r="G43" s="2"/>
      <c r="H43" s="2"/>
      <c r="I43" s="2"/>
    </row>
    <row r="44" spans="1:9" x14ac:dyDescent="0.3">
      <c r="A44" s="12">
        <v>1885</v>
      </c>
      <c r="B44" s="10">
        <v>10</v>
      </c>
      <c r="C44" s="10">
        <v>6</v>
      </c>
      <c r="D44" s="10">
        <v>1</v>
      </c>
      <c r="E44" s="10">
        <v>1</v>
      </c>
      <c r="F44" s="10">
        <v>2</v>
      </c>
      <c r="G44" s="2"/>
      <c r="H44" s="2"/>
      <c r="I44" s="2"/>
    </row>
    <row r="45" spans="1:9" x14ac:dyDescent="0.3">
      <c r="A45" s="12">
        <v>1886</v>
      </c>
      <c r="B45" s="10">
        <v>17</v>
      </c>
      <c r="C45" s="10">
        <v>3</v>
      </c>
      <c r="D45" s="10">
        <v>0</v>
      </c>
      <c r="E45" s="10">
        <v>1</v>
      </c>
      <c r="F45" s="10">
        <v>1</v>
      </c>
      <c r="G45" s="2"/>
      <c r="H45" s="2"/>
      <c r="I45" s="2"/>
    </row>
    <row r="46" spans="1:9" x14ac:dyDescent="0.3">
      <c r="A46" s="12">
        <v>1913</v>
      </c>
      <c r="B46" s="10">
        <v>6</v>
      </c>
      <c r="C46" s="10">
        <v>5</v>
      </c>
      <c r="D46" s="10">
        <v>0</v>
      </c>
      <c r="E46" s="10">
        <v>0</v>
      </c>
      <c r="F46" s="10">
        <v>1</v>
      </c>
      <c r="G46" s="2"/>
      <c r="H46" s="2"/>
      <c r="I46" s="2"/>
    </row>
    <row r="47" spans="1:9" x14ac:dyDescent="0.3">
      <c r="A47" s="12">
        <v>1958</v>
      </c>
      <c r="B47" s="10">
        <v>6</v>
      </c>
      <c r="C47" s="10">
        <v>2</v>
      </c>
      <c r="D47" s="10">
        <v>1</v>
      </c>
      <c r="E47" s="10">
        <v>0</v>
      </c>
      <c r="F47" s="10">
        <v>2</v>
      </c>
      <c r="G47" s="2"/>
      <c r="H47" s="2"/>
      <c r="I47" s="2"/>
    </row>
    <row r="48" spans="1:9" x14ac:dyDescent="0.3">
      <c r="A48" s="12">
        <v>1989</v>
      </c>
      <c r="B48" s="10">
        <v>12</v>
      </c>
      <c r="C48" s="10">
        <v>3</v>
      </c>
      <c r="D48" s="10">
        <v>0</v>
      </c>
      <c r="E48" s="10">
        <v>1</v>
      </c>
      <c r="F48" s="10">
        <v>2</v>
      </c>
      <c r="G48" s="2"/>
      <c r="H48" s="2"/>
      <c r="I48" s="2"/>
    </row>
    <row r="49" spans="1:9" x14ac:dyDescent="0.3">
      <c r="A49" s="12">
        <v>1995</v>
      </c>
      <c r="B49" s="10">
        <v>10</v>
      </c>
      <c r="C49" s="10">
        <v>7</v>
      </c>
      <c r="D49" s="10">
        <v>0</v>
      </c>
      <c r="E49" s="10">
        <v>0</v>
      </c>
      <c r="F49" s="10">
        <v>2</v>
      </c>
      <c r="G49" s="2"/>
      <c r="H49" s="2"/>
      <c r="I49" s="2"/>
    </row>
    <row r="50" spans="1:9" x14ac:dyDescent="0.3">
      <c r="A50" s="12">
        <v>2051</v>
      </c>
      <c r="B50" s="10">
        <v>14</v>
      </c>
      <c r="C50" s="10">
        <v>4</v>
      </c>
      <c r="D50" s="10">
        <v>1</v>
      </c>
      <c r="E50" s="10">
        <v>0</v>
      </c>
      <c r="F50" s="10">
        <v>4</v>
      </c>
      <c r="G50" s="2"/>
      <c r="H50" s="2"/>
      <c r="I50" s="2"/>
    </row>
    <row r="51" spans="1:9" x14ac:dyDescent="0.3">
      <c r="A51" s="12">
        <v>2076</v>
      </c>
      <c r="B51" s="10">
        <v>12</v>
      </c>
      <c r="C51" s="10">
        <v>5</v>
      </c>
      <c r="D51" s="10">
        <v>1</v>
      </c>
      <c r="E51" s="10">
        <v>0</v>
      </c>
      <c r="F51" s="10">
        <v>2</v>
      </c>
      <c r="G51" s="2"/>
      <c r="H51" s="2"/>
      <c r="I51" s="2"/>
    </row>
    <row r="52" spans="1:9" x14ac:dyDescent="0.3">
      <c r="A52" s="12">
        <v>2125</v>
      </c>
      <c r="B52" s="10">
        <v>18</v>
      </c>
      <c r="C52" s="10">
        <v>6</v>
      </c>
      <c r="D52" s="10">
        <v>0</v>
      </c>
      <c r="E52" s="10">
        <v>0</v>
      </c>
      <c r="F52" s="10">
        <v>2</v>
      </c>
      <c r="G52" s="2"/>
      <c r="H52" s="2"/>
      <c r="I52" s="2"/>
    </row>
    <row r="53" spans="1:9" x14ac:dyDescent="0.3">
      <c r="A53" s="12">
        <v>2138</v>
      </c>
      <c r="B53" s="10">
        <v>13</v>
      </c>
      <c r="C53" s="10">
        <v>5</v>
      </c>
      <c r="D53" s="10">
        <v>0</v>
      </c>
      <c r="E53" s="10">
        <v>1</v>
      </c>
      <c r="F53" s="10">
        <v>4</v>
      </c>
      <c r="G53" s="2"/>
      <c r="H53" s="2"/>
      <c r="I53" s="2"/>
    </row>
    <row r="54" spans="1:9" x14ac:dyDescent="0.3">
      <c r="A54" s="12">
        <v>2144</v>
      </c>
      <c r="B54" s="10">
        <v>17</v>
      </c>
      <c r="C54" s="10">
        <v>3</v>
      </c>
      <c r="D54" s="10">
        <v>0</v>
      </c>
      <c r="E54" s="10">
        <v>0</v>
      </c>
      <c r="F54" s="10">
        <v>3</v>
      </c>
      <c r="G54" s="2"/>
      <c r="H54" s="2"/>
      <c r="I54" s="2"/>
    </row>
    <row r="55" spans="1:9" x14ac:dyDescent="0.3">
      <c r="A55" s="12">
        <v>2156</v>
      </c>
      <c r="B55" s="10">
        <v>14</v>
      </c>
      <c r="C55" s="10">
        <v>5</v>
      </c>
      <c r="D55" s="10">
        <v>1</v>
      </c>
      <c r="E55" s="10">
        <v>0</v>
      </c>
      <c r="F55" s="10">
        <v>2</v>
      </c>
      <c r="G55" s="2"/>
      <c r="H55" s="2"/>
      <c r="I55" s="2"/>
    </row>
    <row r="56" spans="1:9" x14ac:dyDescent="0.3">
      <c r="A56" s="12">
        <v>2204</v>
      </c>
      <c r="B56" s="10">
        <v>14</v>
      </c>
      <c r="C56" s="10">
        <v>5</v>
      </c>
      <c r="D56" s="10">
        <v>0</v>
      </c>
      <c r="E56" s="10">
        <v>0</v>
      </c>
      <c r="F56" s="10">
        <v>2</v>
      </c>
      <c r="G56" s="2"/>
      <c r="H56" s="2"/>
      <c r="I56" s="2"/>
    </row>
    <row r="57" spans="1:9" x14ac:dyDescent="0.3">
      <c r="A57" s="12">
        <v>2215</v>
      </c>
      <c r="B57" s="10">
        <v>20</v>
      </c>
      <c r="C57" s="10">
        <v>3</v>
      </c>
      <c r="D57" s="10">
        <v>1</v>
      </c>
      <c r="E57" s="10">
        <v>0</v>
      </c>
      <c r="F57" s="10">
        <v>4</v>
      </c>
      <c r="G57" s="2"/>
      <c r="H57" s="2"/>
      <c r="I57" s="2"/>
    </row>
    <row r="58" spans="1:9" x14ac:dyDescent="0.3">
      <c r="A58" s="12">
        <v>2276</v>
      </c>
      <c r="B58" s="10">
        <v>15</v>
      </c>
      <c r="C58" s="10">
        <v>4</v>
      </c>
      <c r="D58" s="10">
        <v>1</v>
      </c>
      <c r="E58" s="10">
        <v>0</v>
      </c>
      <c r="F58" s="10">
        <v>3</v>
      </c>
      <c r="G58" s="2"/>
      <c r="H58" s="2"/>
      <c r="I58" s="2"/>
    </row>
    <row r="59" spans="1:9" x14ac:dyDescent="0.3">
      <c r="A59" s="12">
        <v>2375</v>
      </c>
      <c r="B59" s="10">
        <v>12</v>
      </c>
      <c r="C59" s="10">
        <v>4</v>
      </c>
      <c r="D59" s="10">
        <v>0</v>
      </c>
      <c r="E59" s="10">
        <v>0</v>
      </c>
      <c r="F59" s="10">
        <v>2</v>
      </c>
      <c r="G59" s="2"/>
      <c r="H59" s="2"/>
      <c r="I59" s="2"/>
    </row>
    <row r="60" spans="1:9" x14ac:dyDescent="0.3">
      <c r="A60" s="12">
        <v>2409</v>
      </c>
      <c r="B60" s="10">
        <v>16</v>
      </c>
      <c r="C60" s="10">
        <v>8</v>
      </c>
      <c r="D60" s="10">
        <v>0</v>
      </c>
      <c r="E60" s="10">
        <v>0</v>
      </c>
      <c r="F60" s="10">
        <v>2</v>
      </c>
      <c r="G60" s="2"/>
      <c r="H60" s="2"/>
      <c r="I60" s="2"/>
    </row>
    <row r="61" spans="1:9" x14ac:dyDescent="0.3">
      <c r="A61" s="12">
        <v>2557</v>
      </c>
      <c r="B61" s="10">
        <v>20</v>
      </c>
      <c r="C61" s="10">
        <v>7</v>
      </c>
      <c r="D61" s="10">
        <v>1</v>
      </c>
      <c r="E61" s="10">
        <v>0</v>
      </c>
      <c r="F61" s="10">
        <v>4</v>
      </c>
      <c r="G61" s="2"/>
      <c r="H61" s="2"/>
      <c r="I61" s="2"/>
    </row>
  </sheetData>
  <autoFilter ref="A1:F61" xr:uid="{EF64E270-DDB2-4530-A0E1-9A83C5A3E65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Analysis</vt:lpstr>
      <vt:lpstr>Data</vt:lpstr>
      <vt:lpstr>Analysis!Print_Area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analysis | Group 1</dc:title>
  <dc:creator>Saif El-Deen Ibrahim abdelslaam 25110322; Mohamed Ashraf Elsayed 25110327; Halla Nagi 25110505; Nourhan Nagi 25110504; Noor El-Shimi 25110311</dc:creator>
  <cp:lastModifiedBy>Elshimi, Noor M</cp:lastModifiedBy>
  <cp:lastPrinted>2026-10-09T03:05:52Z</cp:lastPrinted>
  <dcterms:created xsi:type="dcterms:W3CDTF">2026-10-08T22:23:22Z</dcterms:created>
  <dcterms:modified xsi:type="dcterms:W3CDTF">2026-10-09T03:05:53Z</dcterms:modified>
</cp:coreProperties>
</file>